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9630" windowHeight="1134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E123" i="6" l="1"/>
  <c r="D123" i="6"/>
  <c r="E105" i="6"/>
  <c r="D105" i="6"/>
  <c r="H58"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<sst xmlns="http://schemas.openxmlformats.org/spreadsheetml/2006/main" count="222" uniqueCount="153">
  <si>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</si>
  <si>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</si>
  <si>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</si>
  <si>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</si>
  <si>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</si>
  <si>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</si>
  <si>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</si>
  <si>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</si>
  <si>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</si>
  <si>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</si>
  <si>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</si>
  <si>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</si>
  <si>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</si>
  <si>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</si>
  <si>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</si>
  <si>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</si>
  <si>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</si>
  <si>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</si>
  <si>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</si>
  <si>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</si>
  <si>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</si>
  <si>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</si>
  <si>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</si>
  <si>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</si>
  <si>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</si>
  <si>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</si>
  <si>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</si>
  <si>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</si>
  <si>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</si>
  <si>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</si>
  <si>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</si>
  <si>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</si>
  <si>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</si>
  <si>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</si>
  <si>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</si>
  <si>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</si>
  <si>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</si>
  <si>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</si>
  <si>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</si>
  <si>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</si>
  <si>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</si>
  <si>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</si>
  <si>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</si>
  <si>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</si>
  <si>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</si>
  <si>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</si>
  <si>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</si>
  <si>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</si>
  <si>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</si>
  <si>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</si>
  <si>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</si>
  <si>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</si>
  <si>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</si>
  <si>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</si>
  <si>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</si>
  <si>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</si>
  <si>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</si>
  <si>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</si>
  <si>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</si>
  <si>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</si>
  <si>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</si>
  <si>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</si>
  <si>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</si>
  <si>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</si>
  <si>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</si>
  <si>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</si>
  <si>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</si>
  <si>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</si>
  <si>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</si>
  <si>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</si>
  <si>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</si>
  <si>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</si>
  <si>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</si>
  <si>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</si>
  <si>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</si>
  <si>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</si>
  <si>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</si>
  <si>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</si>
  <si>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</si>
  <si>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</si>
  <si>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</si>
  <si>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</si>
  <si>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</si>
  <si>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</si>
  <si>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</si>
  <si>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</si>
  <si>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</si>
  <si>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</si>
  <si>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</si>
  <si>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</si>
  <si>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</si>
  <si>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</si>
  <si>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</si>
  <si>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</si>
  <si>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</si>
  <si>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</si>
  <si>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</si>
  <si>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2023-</t>
  </si>
  <si>
    <t>2020-2024</t>
  </si>
  <si>
    <t>2025-2029</t>
  </si>
  <si>
    <t>2030-</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</si>
  <si>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</si>
  <si>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</si>
  <si>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</si>
  <si>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</si>
  <si>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</si>
  <si>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</si>
  <si>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</si>
  <si>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</si>
  <si>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</si>
  <si>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</si>
  <si>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</si>
  <si>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</si>
  <si>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</si>
  <si>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</si>
  <si>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</si>
  <si>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</si>
  <si>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</si>
  <si>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</si>
  <si>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</si>
  <si>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</si>
  <si>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</si>
  <si>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</si>
  <si>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</si>
  <si>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</si>
  <si>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</si>
  <si>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</si>
  <si>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</si>
  <si>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</si>
  <si>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</si>
  <si>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</si>
  <si>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</si>
  <si>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</si>
  <si>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</si>
  <si>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</si>
  <si>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</si>
  <si>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</si>
  <si>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</si>
  <si>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</si>
  <si>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</si>
  <si>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</si>
  <si>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</si>
  <si>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</si>
  <si>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Landshypotek Bank AB (publ)</t>
  </si>
  <si>
    <t>Swedish Financial Supervisory Authority</t>
  </si>
  <si>
    <t>AAA/stable</t>
  </si>
  <si>
    <t>N/R</t>
  </si>
  <si>
    <t>A-/stable</t>
  </si>
  <si>
    <t>A/stable</t>
  </si>
  <si>
    <t>CH0120298523</t>
  </si>
  <si>
    <t>CHF</t>
  </si>
  <si>
    <t>CH0139285388</t>
  </si>
  <si>
    <t>Hard Bullet</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</si>
</sst>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1">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0" fontId="0" fillId="0" borderId="22" xfId="0" applyBorder="1"/>
    <xf numFmtId="0" fontId="0" fillId="0" borderId="23"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9" fontId="2" fillId="3" borderId="1" xfId="1" applyNumberFormat="1" applyFont="1" applyFill="1" applyBorder="1"/>
    <xf numFmtId="3" fontId="0" fillId="0" borderId="26" xfId="0" applyNumberFormat="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3" fillId="3" borderId="21" xfId="1" applyNumberFormat="1" applyFont="1" applyFill="1" applyBorder="1"/>
    <xf numFmtId="3" fontId="2" fillId="3" borderId="24" xfId="1" applyNumberFormat="1" applyFont="1" applyFill="1" applyBorder="1"/>
    <xf numFmtId="3" fontId="0" fillId="0" borderId="16" xfId="0" applyNumberFormat="1" applyBorder="1"/>
    <xf numFmtId="3" fontId="2" fillId="3" borderId="20" xfId="1" applyNumberFormat="1" applyFont="1" applyFill="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N85" sqref="N85"/>
    </sheetView>
  </sheetViews>
  <sheetFormatPr defaultRowHeight="15" x14ac:dyDescent="0.25"/>
  <cols>
    <col min="1" max="2" width="9.140625" style="4"/>
    <col min="3" max="3" width="28.140625" style="4" customWidth="1"/>
    <col min="4" max="4" width="13.855468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113</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143</v>
      </c>
      <c r="E5" s="14"/>
      <c r="F5" s="15"/>
      <c r="G5" s="6"/>
      <c r="H5" s="6"/>
      <c r="I5" s="12" t="s">
        <v>95</v>
      </c>
      <c r="J5" s="12"/>
      <c r="K5" s="12"/>
      <c r="L5" s="12"/>
      <c r="M5" s="6"/>
      <c r="N5" s="6"/>
    </row>
    <row r="6" spans="1:14" x14ac:dyDescent="0.25">
      <c r="A6" s="1"/>
      <c r="B6" s="6"/>
      <c r="C6" s="16" t="s">
        <v>14</v>
      </c>
      <c r="D6" s="13" t="s">
        <v>143</v>
      </c>
      <c r="E6" s="6"/>
      <c r="F6" s="17"/>
      <c r="G6" s="6"/>
      <c r="H6" s="6"/>
      <c r="I6" s="90"/>
      <c r="J6" s="90"/>
      <c r="K6" s="6"/>
      <c r="L6" s="6"/>
      <c r="M6" s="6"/>
      <c r="N6" s="6"/>
    </row>
    <row r="7" spans="1:14" x14ac:dyDescent="0.25">
      <c r="A7" s="1"/>
      <c r="B7" s="6"/>
      <c r="C7" s="18" t="s">
        <v>15</v>
      </c>
      <c r="D7" s="18" t="s">
        <v>144</v>
      </c>
      <c r="E7" s="19"/>
      <c r="F7" s="20"/>
      <c r="G7" s="6"/>
      <c r="H7" s="6"/>
      <c r="I7" s="90"/>
      <c r="J7" s="90"/>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80">
        <v>42277</v>
      </c>
      <c r="K9" s="12"/>
      <c r="L9" s="6"/>
      <c r="M9" s="6"/>
      <c r="N9" s="6"/>
    </row>
    <row r="10" spans="1:14" x14ac:dyDescent="0.25">
      <c r="A10" s="1"/>
      <c r="B10" s="6"/>
      <c r="C10" s="12" t="s">
        <v>50</v>
      </c>
      <c r="D10" s="12" t="s">
        <v>145</v>
      </c>
      <c r="E10" s="12" t="s">
        <v>146</v>
      </c>
      <c r="F10" s="12" t="s">
        <v>146</v>
      </c>
      <c r="G10" s="6"/>
      <c r="H10" s="6"/>
      <c r="I10" s="6"/>
      <c r="J10" s="6"/>
      <c r="K10" s="6"/>
      <c r="L10" s="6"/>
      <c r="M10" s="6"/>
      <c r="N10" s="6"/>
    </row>
    <row r="11" spans="1:14" x14ac:dyDescent="0.25">
      <c r="A11" s="1"/>
      <c r="B11" s="6"/>
      <c r="C11" s="12" t="s">
        <v>51</v>
      </c>
      <c r="D11" s="12" t="s">
        <v>147</v>
      </c>
      <c r="E11" s="12" t="s">
        <v>146</v>
      </c>
      <c r="F11" s="12" t="s">
        <v>148</v>
      </c>
      <c r="G11" s="6"/>
      <c r="H11" s="6"/>
      <c r="I11" s="6"/>
      <c r="J11" s="6"/>
      <c r="K11" s="6"/>
      <c r="L11" s="6"/>
      <c r="M11" s="6"/>
      <c r="N11" s="6"/>
    </row>
    <row r="12" spans="1:14" x14ac:dyDescent="0.25">
      <c r="A12" s="1"/>
      <c r="B12" s="6"/>
      <c r="C12" s="12" t="s">
        <v>52</v>
      </c>
      <c r="D12" s="12" t="s">
        <v>147</v>
      </c>
      <c r="E12" s="12" t="s">
        <v>146</v>
      </c>
      <c r="F12" s="12" t="s">
        <v>148</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60436</v>
      </c>
      <c r="E17" s="6"/>
      <c r="F17" s="6"/>
      <c r="G17" s="6"/>
      <c r="H17" s="6"/>
      <c r="I17" s="12" t="s">
        <v>42</v>
      </c>
      <c r="J17" s="12"/>
      <c r="K17" s="12">
        <v>111119</v>
      </c>
      <c r="L17" s="6"/>
      <c r="M17" s="6"/>
      <c r="N17" s="6"/>
    </row>
    <row r="18" spans="1:14" x14ac:dyDescent="0.25">
      <c r="A18" s="1"/>
      <c r="B18" s="6"/>
      <c r="C18" s="12" t="s">
        <v>61</v>
      </c>
      <c r="D18" s="23">
        <v>6755</v>
      </c>
      <c r="E18" s="6"/>
      <c r="F18" s="6"/>
      <c r="G18" s="6"/>
      <c r="H18" s="6"/>
      <c r="I18" s="12" t="s">
        <v>43</v>
      </c>
      <c r="J18" s="12"/>
      <c r="K18" s="12">
        <v>41678</v>
      </c>
      <c r="L18" s="6"/>
      <c r="M18" s="6"/>
      <c r="N18" s="6"/>
    </row>
    <row r="19" spans="1:14" x14ac:dyDescent="0.25">
      <c r="A19" s="1"/>
      <c r="B19" s="6"/>
      <c r="C19" s="12" t="s">
        <v>28</v>
      </c>
      <c r="D19" s="23"/>
      <c r="E19" s="6"/>
      <c r="F19" s="6"/>
      <c r="G19" s="6"/>
      <c r="H19" s="6"/>
      <c r="I19" s="12" t="s">
        <v>48</v>
      </c>
      <c r="J19" s="12"/>
      <c r="K19" s="12">
        <v>32384</v>
      </c>
      <c r="L19" s="6"/>
      <c r="M19" s="6"/>
      <c r="N19" s="6"/>
    </row>
    <row r="20" spans="1:14" x14ac:dyDescent="0.25">
      <c r="A20" s="1"/>
      <c r="B20" s="6"/>
      <c r="C20" s="21" t="s">
        <v>23</v>
      </c>
      <c r="D20" s="24">
        <f>SUM(D17:D19)</f>
        <v>67191</v>
      </c>
      <c r="E20" s="6"/>
      <c r="F20" s="6"/>
      <c r="G20" s="6"/>
      <c r="H20" s="6"/>
      <c r="I20" s="12" t="s">
        <v>44</v>
      </c>
      <c r="J20" s="12"/>
      <c r="K20" s="12">
        <v>543887</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886</v>
      </c>
      <c r="E23" s="37">
        <f>IF($D$30=0,,(D23/$D$30))</f>
        <v>1.4660136342577271E-2</v>
      </c>
      <c r="F23" s="23">
        <v>363282.64684167365</v>
      </c>
      <c r="G23" s="6"/>
      <c r="H23" s="6"/>
      <c r="I23" s="12" t="s">
        <v>65</v>
      </c>
      <c r="J23" s="12"/>
      <c r="K23" s="23">
        <v>2382</v>
      </c>
      <c r="L23" s="37">
        <f>IF($K$31=0,,(K23/$K$31))</f>
        <v>3.9413594546296907E-2</v>
      </c>
      <c r="M23" s="6"/>
      <c r="N23" s="6"/>
    </row>
    <row r="24" spans="1:14" x14ac:dyDescent="0.25">
      <c r="A24" s="1"/>
      <c r="B24" s="6"/>
      <c r="C24" s="27" t="s">
        <v>31</v>
      </c>
      <c r="D24" s="23"/>
      <c r="E24" s="37">
        <f t="shared" ref="E24:E30" si="0">IF($D$30=0,,(D24/$D$30))</f>
        <v>0</v>
      </c>
      <c r="F24" s="23"/>
      <c r="G24" s="6"/>
      <c r="H24" s="6"/>
      <c r="I24" s="12" t="s">
        <v>63</v>
      </c>
      <c r="J24" s="12"/>
      <c r="K24" s="23">
        <v>728</v>
      </c>
      <c r="L24" s="37">
        <f t="shared" ref="L24:L31" si="1">IF($K$31=0,,(K24/$K$31))</f>
        <v>1.2045800516248593E-2</v>
      </c>
      <c r="M24" s="6"/>
      <c r="N24" s="6"/>
    </row>
    <row r="25" spans="1:14" x14ac:dyDescent="0.25">
      <c r="A25" s="1"/>
      <c r="B25" s="6"/>
      <c r="C25" s="27" t="s">
        <v>32</v>
      </c>
      <c r="D25" s="23"/>
      <c r="E25" s="37">
        <f t="shared" si="0"/>
        <v>0</v>
      </c>
      <c r="F25" s="23"/>
      <c r="G25" s="6"/>
      <c r="H25" s="6"/>
      <c r="I25" s="12" t="s">
        <v>64</v>
      </c>
      <c r="J25" s="12"/>
      <c r="K25" s="23">
        <v>577</v>
      </c>
      <c r="L25" s="37">
        <f t="shared" si="1"/>
        <v>9.5472896948838436E-3</v>
      </c>
      <c r="M25" s="6"/>
      <c r="N25" s="6"/>
    </row>
    <row r="26" spans="1:14" ht="29.25" customHeight="1" x14ac:dyDescent="0.25">
      <c r="A26" s="1"/>
      <c r="B26" s="6"/>
      <c r="C26" s="27" t="s">
        <v>62</v>
      </c>
      <c r="D26" s="23"/>
      <c r="E26" s="37">
        <f t="shared" si="0"/>
        <v>0</v>
      </c>
      <c r="F26" s="23"/>
      <c r="G26" s="6"/>
      <c r="H26" s="6"/>
      <c r="I26" s="12" t="s">
        <v>56</v>
      </c>
      <c r="J26" s="12"/>
      <c r="K26" s="23">
        <v>20115</v>
      </c>
      <c r="L26" s="37">
        <f t="shared" si="1"/>
        <v>0.33283142497848967</v>
      </c>
      <c r="M26" s="6"/>
      <c r="N26" s="6"/>
    </row>
    <row r="27" spans="1:14" x14ac:dyDescent="0.25">
      <c r="A27" s="1"/>
      <c r="B27" s="6"/>
      <c r="C27" s="27" t="s">
        <v>33</v>
      </c>
      <c r="D27" s="23">
        <v>59550</v>
      </c>
      <c r="E27" s="37">
        <f t="shared" si="0"/>
        <v>0.98533986365742277</v>
      </c>
      <c r="F27" s="23">
        <v>547938.52679851209</v>
      </c>
      <c r="G27" s="6"/>
      <c r="H27" s="6"/>
      <c r="I27" s="12" t="s">
        <v>57</v>
      </c>
      <c r="J27" s="12"/>
      <c r="K27" s="23">
        <v>21111</v>
      </c>
      <c r="L27" s="37">
        <f t="shared" si="1"/>
        <v>0.34931166854192863</v>
      </c>
      <c r="M27" s="6"/>
      <c r="N27" s="6"/>
    </row>
    <row r="28" spans="1:14" x14ac:dyDescent="0.25">
      <c r="A28" s="1"/>
      <c r="B28" s="6"/>
      <c r="C28" s="27" t="s">
        <v>34</v>
      </c>
      <c r="D28" s="23"/>
      <c r="E28" s="37">
        <f t="shared" si="0"/>
        <v>0</v>
      </c>
      <c r="F28" s="23"/>
      <c r="G28" s="6"/>
      <c r="H28" s="6"/>
      <c r="I28" s="12" t="s">
        <v>58</v>
      </c>
      <c r="J28" s="12"/>
      <c r="K28" s="23">
        <v>9307</v>
      </c>
      <c r="L28" s="37">
        <f t="shared" si="1"/>
        <v>0.1539976173141836</v>
      </c>
      <c r="M28" s="6"/>
      <c r="N28" s="6"/>
    </row>
    <row r="29" spans="1:14" x14ac:dyDescent="0.25">
      <c r="A29" s="1"/>
      <c r="B29" s="6"/>
      <c r="C29" s="27" t="s">
        <v>35</v>
      </c>
      <c r="D29" s="23"/>
      <c r="E29" s="37">
        <f t="shared" si="0"/>
        <v>0</v>
      </c>
      <c r="F29" s="23"/>
      <c r="G29" s="6"/>
      <c r="H29" s="6"/>
      <c r="I29" s="12" t="s">
        <v>59</v>
      </c>
      <c r="J29" s="12"/>
      <c r="K29" s="23">
        <v>6216</v>
      </c>
      <c r="L29" s="37">
        <f t="shared" si="1"/>
        <v>0.10285260440796876</v>
      </c>
      <c r="M29" s="6"/>
      <c r="N29" s="6"/>
    </row>
    <row r="30" spans="1:14" x14ac:dyDescent="0.25">
      <c r="A30" s="1"/>
      <c r="B30" s="6"/>
      <c r="C30" s="26" t="s">
        <v>46</v>
      </c>
      <c r="D30" s="30">
        <f>SUM(D23:D29)</f>
        <v>60436</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60436</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105</v>
      </c>
      <c r="J33" s="22"/>
      <c r="K33" s="29" t="s">
        <v>54</v>
      </c>
      <c r="L33" s="29" t="s">
        <v>80</v>
      </c>
      <c r="M33" s="6"/>
      <c r="N33" s="6"/>
    </row>
    <row r="34" spans="1:16" x14ac:dyDescent="0.25">
      <c r="A34" s="1"/>
      <c r="B34" s="6"/>
      <c r="C34" s="27" t="s">
        <v>37</v>
      </c>
      <c r="D34" s="23">
        <v>32627</v>
      </c>
      <c r="E34" s="37">
        <f>IF($D$36=0,,(D34/$D$36))</f>
        <v>0.53986034813687211</v>
      </c>
      <c r="F34" s="6"/>
      <c r="G34" s="6"/>
      <c r="H34" s="6"/>
      <c r="I34" s="12" t="s">
        <v>38</v>
      </c>
      <c r="J34" s="12"/>
      <c r="K34" s="23">
        <v>47757</v>
      </c>
      <c r="L34" s="37">
        <f>IF($K$36=0,,(K34/$K$36))</f>
        <v>0.79020782315176386</v>
      </c>
      <c r="M34" s="6"/>
      <c r="N34" s="6"/>
    </row>
    <row r="35" spans="1:16" x14ac:dyDescent="0.25">
      <c r="A35" s="1"/>
      <c r="B35" s="6"/>
      <c r="C35" s="27" t="s">
        <v>11</v>
      </c>
      <c r="D35" s="23">
        <v>27809</v>
      </c>
      <c r="E35" s="37">
        <f t="shared" ref="E35:E36" si="2">IF($D$36=0,,(D35/$D$36))</f>
        <v>0.46013965186312794</v>
      </c>
      <c r="F35" s="6"/>
      <c r="G35" s="6"/>
      <c r="H35" s="6"/>
      <c r="I35" s="31" t="s">
        <v>39</v>
      </c>
      <c r="J35" s="31"/>
      <c r="K35" s="32">
        <v>12679</v>
      </c>
      <c r="L35" s="37">
        <f t="shared" ref="L35:L36" si="3">IF($K$36=0,,(K35/$K$36))</f>
        <v>0.20979217684823614</v>
      </c>
      <c r="M35" s="6"/>
      <c r="N35" s="6"/>
    </row>
    <row r="36" spans="1:16" x14ac:dyDescent="0.25">
      <c r="A36" s="1"/>
      <c r="B36" s="6"/>
      <c r="C36" s="26" t="s">
        <v>46</v>
      </c>
      <c r="D36" s="30">
        <f>SUM(D34:D35)</f>
        <v>60436</v>
      </c>
      <c r="E36" s="46">
        <f t="shared" si="2"/>
        <v>1</v>
      </c>
      <c r="F36" s="6"/>
      <c r="G36" s="6"/>
      <c r="H36" s="6"/>
      <c r="I36" s="33" t="s">
        <v>46</v>
      </c>
      <c r="J36" s="34"/>
      <c r="K36" s="30">
        <f>SUM(K34:K35)</f>
        <v>60436</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108</v>
      </c>
      <c r="D38" s="12">
        <v>10</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104</v>
      </c>
      <c r="D40" s="35" t="s">
        <v>103</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20092</v>
      </c>
      <c r="E41" s="23">
        <v>12937</v>
      </c>
      <c r="F41" s="23">
        <v>9592</v>
      </c>
      <c r="G41" s="23">
        <v>7193</v>
      </c>
      <c r="H41" s="23">
        <v>5197</v>
      </c>
      <c r="I41" s="23">
        <v>3503</v>
      </c>
      <c r="J41" s="23">
        <v>1909</v>
      </c>
      <c r="K41" s="23">
        <v>13</v>
      </c>
      <c r="L41" s="23"/>
      <c r="M41" s="30">
        <f>SUM(D41:L41)</f>
        <v>60436</v>
      </c>
      <c r="N41" s="6"/>
    </row>
    <row r="42" spans="1:16" x14ac:dyDescent="0.25">
      <c r="A42" s="1"/>
      <c r="B42" s="6"/>
      <c r="C42" s="12" t="s">
        <v>80</v>
      </c>
      <c r="D42" s="37">
        <f>IF($M$41=0,,(D41/$M$41))</f>
        <v>0.33245085710503675</v>
      </c>
      <c r="E42" s="37">
        <f t="shared" ref="E42:M42" si="4">IF($M$41=0,,(E41/$M$41))</f>
        <v>0.21406115560262096</v>
      </c>
      <c r="F42" s="37">
        <f t="shared" si="4"/>
        <v>0.15871334965914355</v>
      </c>
      <c r="G42" s="37">
        <f t="shared" si="4"/>
        <v>0.11901846581507711</v>
      </c>
      <c r="H42" s="37">
        <f t="shared" si="4"/>
        <v>8.5991792971076841E-2</v>
      </c>
      <c r="I42" s="37">
        <f t="shared" si="4"/>
        <v>5.7962141769806075E-2</v>
      </c>
      <c r="J42" s="37">
        <f t="shared" si="4"/>
        <v>3.1587133496591438E-2</v>
      </c>
      <c r="K42" s="37">
        <f t="shared" si="4"/>
        <v>2.1510358064729632E-4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107</v>
      </c>
      <c r="D44" s="29">
        <v>2015</v>
      </c>
      <c r="E44" s="29">
        <v>2016</v>
      </c>
      <c r="F44" s="29">
        <v>2017</v>
      </c>
      <c r="G44" s="29">
        <v>2018</v>
      </c>
      <c r="H44" s="29">
        <v>2019</v>
      </c>
      <c r="I44" s="29">
        <v>2020</v>
      </c>
      <c r="J44" s="29">
        <v>2021</v>
      </c>
      <c r="K44" s="29">
        <v>2022</v>
      </c>
      <c r="L44" s="29" t="s">
        <v>97</v>
      </c>
      <c r="M44" s="29" t="s">
        <v>46</v>
      </c>
      <c r="N44" s="6"/>
    </row>
    <row r="45" spans="1:16" x14ac:dyDescent="0.25">
      <c r="A45" s="1"/>
      <c r="B45" s="6"/>
      <c r="C45" s="12" t="s">
        <v>54</v>
      </c>
      <c r="D45" s="23">
        <v>37870</v>
      </c>
      <c r="E45" s="23">
        <v>6829</v>
      </c>
      <c r="F45" s="23">
        <v>8665</v>
      </c>
      <c r="G45" s="23">
        <v>2641</v>
      </c>
      <c r="H45" s="23">
        <v>1888</v>
      </c>
      <c r="I45" s="23">
        <v>1576</v>
      </c>
      <c r="J45" s="23">
        <v>279</v>
      </c>
      <c r="K45" s="23">
        <v>264</v>
      </c>
      <c r="L45" s="23">
        <v>424</v>
      </c>
      <c r="M45" s="30">
        <f>SUM(D45:L45)</f>
        <v>60436</v>
      </c>
      <c r="N45" s="6"/>
    </row>
    <row r="46" spans="1:16" x14ac:dyDescent="0.25">
      <c r="A46" s="1"/>
      <c r="B46" s="6"/>
      <c r="C46" s="12" t="s">
        <v>80</v>
      </c>
      <c r="D46" s="37">
        <f>IF($M$41=0,,(D45/$M$41))</f>
        <v>0.62661327685485468</v>
      </c>
      <c r="E46" s="37">
        <f t="shared" ref="E46:M46" si="5">IF($M$41=0,,(E45/$M$41))</f>
        <v>0.11299556555695281</v>
      </c>
      <c r="F46" s="37">
        <f t="shared" si="5"/>
        <v>0.14337480971606328</v>
      </c>
      <c r="G46" s="37">
        <f t="shared" si="5"/>
        <v>4.3699119729962273E-2</v>
      </c>
      <c r="H46" s="37">
        <f t="shared" si="5"/>
        <v>3.1239658481699649E-2</v>
      </c>
      <c r="I46" s="37">
        <f t="shared" si="5"/>
        <v>2.6077172546164536E-2</v>
      </c>
      <c r="J46" s="37">
        <f t="shared" si="5"/>
        <v>4.6164537692765899E-3</v>
      </c>
      <c r="K46" s="37">
        <f t="shared" si="5"/>
        <v>4.3682573300681711E-3</v>
      </c>
      <c r="L46" s="37">
        <f t="shared" si="5"/>
        <v>7.0156860149579716E-3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12956</v>
      </c>
      <c r="E53" s="23">
        <v>5728</v>
      </c>
      <c r="F53" s="23">
        <v>4308</v>
      </c>
      <c r="G53" s="23">
        <v>5241</v>
      </c>
      <c r="H53" s="23">
        <v>32203</v>
      </c>
      <c r="I53" s="30">
        <f>SUM(D53:H53)</f>
        <v>60436</v>
      </c>
      <c r="J53" s="7"/>
      <c r="K53" s="6"/>
      <c r="L53" s="6"/>
      <c r="M53" s="6"/>
      <c r="N53" s="6"/>
    </row>
    <row r="54" spans="1:14" x14ac:dyDescent="0.25">
      <c r="A54" s="1"/>
      <c r="B54" s="6"/>
      <c r="C54" s="12" t="s">
        <v>80</v>
      </c>
      <c r="D54" s="37">
        <f>IF($I$53=0,,(D53/$I$53))</f>
        <v>0.21437553775895163</v>
      </c>
      <c r="E54" s="37">
        <f t="shared" ref="E54:I54" si="6">IF($I$53=0,,(E53/$I$53))</f>
        <v>9.4777946919054862E-2</v>
      </c>
      <c r="F54" s="37">
        <f t="shared" si="6"/>
        <v>7.128201734065788E-2</v>
      </c>
      <c r="G54" s="37">
        <f t="shared" si="6"/>
        <v>8.6719835859421543E-2</v>
      </c>
      <c r="H54" s="37">
        <f t="shared" si="6"/>
        <v>0.53284466212191406</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102</v>
      </c>
      <c r="D57" s="36" t="s">
        <v>73</v>
      </c>
      <c r="E57" s="36" t="s">
        <v>12</v>
      </c>
      <c r="F57" s="36" t="s">
        <v>84</v>
      </c>
      <c r="G57" s="36" t="s">
        <v>85</v>
      </c>
      <c r="H57" s="36" t="s">
        <v>46</v>
      </c>
      <c r="I57" s="6"/>
      <c r="J57" s="6"/>
      <c r="K57" s="6"/>
      <c r="L57" s="6"/>
      <c r="M57" s="6"/>
      <c r="N57" s="6"/>
    </row>
    <row r="58" spans="1:14" x14ac:dyDescent="0.25">
      <c r="A58" s="1"/>
      <c r="B58" s="6"/>
      <c r="C58" s="12" t="s">
        <v>54</v>
      </c>
      <c r="D58" s="23"/>
      <c r="E58" s="23"/>
      <c r="F58" s="23"/>
      <c r="G58" s="23"/>
      <c r="H58" s="30">
        <f>SUM(D58:F58)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112</v>
      </c>
      <c r="D61" s="37"/>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101</v>
      </c>
      <c r="D64" s="37">
        <v>0.26</v>
      </c>
      <c r="E64" s="6"/>
      <c r="F64" s="6"/>
      <c r="G64" s="6"/>
      <c r="H64" s="6"/>
      <c r="I64" s="6"/>
      <c r="J64" s="6"/>
      <c r="K64" s="6"/>
      <c r="L64" s="6"/>
      <c r="M64" s="6"/>
      <c r="N64" s="6"/>
    </row>
    <row r="65" spans="1:14" x14ac:dyDescent="0.25">
      <c r="A65" s="1"/>
      <c r="B65" s="6"/>
      <c r="C65" s="12" t="s">
        <v>106</v>
      </c>
      <c r="D65" s="81">
        <v>0.44141444733646412</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111</v>
      </c>
      <c r="I70" s="29" t="s">
        <v>110</v>
      </c>
      <c r="J70" s="29" t="s">
        <v>109</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111</v>
      </c>
      <c r="J78" s="29" t="s">
        <v>110</v>
      </c>
      <c r="K78" s="29" t="s">
        <v>109</v>
      </c>
      <c r="L78" s="6"/>
      <c r="M78" s="6"/>
      <c r="N78" s="6"/>
    </row>
    <row r="79" spans="1:14" x14ac:dyDescent="0.25">
      <c r="A79" s="1"/>
      <c r="B79" s="6"/>
      <c r="C79" s="27" t="s">
        <v>149</v>
      </c>
      <c r="D79" s="23">
        <v>1399</v>
      </c>
      <c r="E79" s="38" t="s">
        <v>150</v>
      </c>
      <c r="F79" s="80">
        <v>40525</v>
      </c>
      <c r="G79" s="39">
        <v>1.5</v>
      </c>
      <c r="H79" s="38" t="s">
        <v>11</v>
      </c>
      <c r="I79" s="38" t="s">
        <v>152</v>
      </c>
      <c r="J79" s="80">
        <v>42717</v>
      </c>
      <c r="K79" s="80">
        <v>42717</v>
      </c>
      <c r="L79" s="6"/>
      <c r="M79" s="6"/>
      <c r="N79" s="6"/>
    </row>
    <row r="80" spans="1:14" x14ac:dyDescent="0.25">
      <c r="A80" s="1"/>
      <c r="B80" s="6"/>
      <c r="C80" s="27" t="s">
        <v>151</v>
      </c>
      <c r="D80" s="23">
        <v>1499</v>
      </c>
      <c r="E80" s="38" t="s">
        <v>150</v>
      </c>
      <c r="F80" s="80">
        <v>40840</v>
      </c>
      <c r="G80" s="39">
        <v>1.5</v>
      </c>
      <c r="H80" s="38" t="s">
        <v>11</v>
      </c>
      <c r="I80" s="38" t="s">
        <v>152</v>
      </c>
      <c r="J80" s="80">
        <v>43397</v>
      </c>
      <c r="K80" s="80">
        <v>43397</v>
      </c>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50283</v>
      </c>
      <c r="E85" s="6"/>
      <c r="F85" s="6"/>
      <c r="G85" s="6"/>
      <c r="H85" s="6"/>
      <c r="I85" s="6"/>
      <c r="J85" s="6"/>
      <c r="K85" s="6"/>
      <c r="L85" s="6"/>
      <c r="M85" s="6"/>
      <c r="N85" s="6"/>
    </row>
    <row r="86" spans="1:14" x14ac:dyDescent="0.25">
      <c r="A86" s="1"/>
      <c r="B86" s="6"/>
      <c r="C86" s="12" t="s">
        <v>22</v>
      </c>
      <c r="D86" s="42">
        <v>53181</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107</v>
      </c>
      <c r="D89" s="36">
        <v>2015</v>
      </c>
      <c r="E89" s="36">
        <v>2016</v>
      </c>
      <c r="F89" s="36">
        <v>2017</v>
      </c>
      <c r="G89" s="36">
        <v>2018</v>
      </c>
      <c r="H89" s="36">
        <v>2019</v>
      </c>
      <c r="I89" s="36" t="s">
        <v>98</v>
      </c>
      <c r="J89" s="36" t="s">
        <v>99</v>
      </c>
      <c r="K89" s="36" t="s">
        <v>100</v>
      </c>
      <c r="L89" s="36" t="s">
        <v>46</v>
      </c>
      <c r="M89" s="6"/>
      <c r="N89" s="6"/>
    </row>
    <row r="90" spans="1:14" x14ac:dyDescent="0.25">
      <c r="A90" s="1"/>
      <c r="B90" s="6"/>
      <c r="C90" s="12" t="s">
        <v>23</v>
      </c>
      <c r="D90" s="23">
        <v>150</v>
      </c>
      <c r="E90" s="23">
        <v>14405</v>
      </c>
      <c r="F90" s="23">
        <v>11917</v>
      </c>
      <c r="G90" s="23">
        <v>7079</v>
      </c>
      <c r="H90" s="23">
        <v>7260</v>
      </c>
      <c r="I90" s="23">
        <v>9036</v>
      </c>
      <c r="J90" s="23">
        <v>1926</v>
      </c>
      <c r="K90" s="23">
        <v>1408</v>
      </c>
      <c r="L90" s="30">
        <f>SUM(D90:K90)</f>
        <v>53181</v>
      </c>
      <c r="M90" s="6"/>
      <c r="N90" s="6"/>
    </row>
    <row r="91" spans="1:14" x14ac:dyDescent="0.25">
      <c r="A91" s="1"/>
      <c r="B91" s="6"/>
      <c r="C91" s="12" t="s">
        <v>82</v>
      </c>
      <c r="D91" s="37">
        <f>IF($L$90=0,,(D90/$L$90))</f>
        <v>2.8205562136853386E-3</v>
      </c>
      <c r="E91" s="37">
        <f t="shared" ref="E91:L91" si="8">IF($L$90=0,,(E90/$L$90))</f>
        <v>0.27086741505424872</v>
      </c>
      <c r="F91" s="37">
        <f t="shared" si="8"/>
        <v>0.22408378932325454</v>
      </c>
      <c r="G91" s="37">
        <f t="shared" si="8"/>
        <v>0.13311144957785676</v>
      </c>
      <c r="H91" s="37">
        <f t="shared" si="8"/>
        <v>0.1365149207423704</v>
      </c>
      <c r="I91" s="37">
        <f t="shared" si="8"/>
        <v>0.16991030631240481</v>
      </c>
      <c r="J91" s="37">
        <f t="shared" si="8"/>
        <v>3.621594178371975E-2</v>
      </c>
      <c r="K91" s="37">
        <f t="shared" si="8"/>
        <v>2.6475620992459713E-2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82">
        <v>32943</v>
      </c>
      <c r="E94" s="37">
        <f>IF($D$96=0,,(D94/$D$96))</f>
        <v>0.61945055564957408</v>
      </c>
      <c r="F94" s="6"/>
      <c r="G94" s="6"/>
      <c r="H94" s="6"/>
      <c r="I94" s="6"/>
      <c r="J94" s="6"/>
      <c r="K94" s="6"/>
      <c r="L94" s="6"/>
      <c r="M94" s="6"/>
      <c r="N94" s="6"/>
    </row>
    <row r="95" spans="1:14" x14ac:dyDescent="0.25">
      <c r="A95" s="1"/>
      <c r="B95" s="6"/>
      <c r="C95" s="12" t="s">
        <v>37</v>
      </c>
      <c r="D95" s="82">
        <v>20238</v>
      </c>
      <c r="E95" s="37">
        <f t="shared" ref="E95:E96" si="9">IF($D$96=0,,(D95/$D$96))</f>
        <v>0.38054944435042592</v>
      </c>
      <c r="F95" s="6"/>
      <c r="G95" s="6"/>
      <c r="H95" s="6"/>
      <c r="I95" s="6"/>
      <c r="J95" s="6"/>
      <c r="K95" s="6"/>
      <c r="L95" s="6"/>
      <c r="M95" s="6"/>
      <c r="N95" s="6"/>
    </row>
    <row r="96" spans="1:14" x14ac:dyDescent="0.25">
      <c r="A96" s="1"/>
      <c r="B96" s="6"/>
      <c r="C96" s="21" t="s">
        <v>46</v>
      </c>
      <c r="D96" s="30">
        <f>SUM(D94:D95)</f>
        <v>53181</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7" t="s">
        <v>92</v>
      </c>
      <c r="D100" s="68" t="s">
        <v>86</v>
      </c>
      <c r="E100" s="29" t="s">
        <v>87</v>
      </c>
      <c r="F100" s="6"/>
      <c r="G100" s="6"/>
      <c r="H100" s="6"/>
      <c r="I100" s="6"/>
      <c r="J100" s="6"/>
      <c r="K100" s="6"/>
      <c r="L100" s="6"/>
      <c r="M100" s="6"/>
      <c r="N100" s="6"/>
    </row>
    <row r="101" spans="1:14" x14ac:dyDescent="0.25">
      <c r="B101" s="6"/>
      <c r="C101" s="54" t="s">
        <v>88</v>
      </c>
      <c r="D101" s="69">
        <v>67191</v>
      </c>
      <c r="E101" s="83">
        <v>43371</v>
      </c>
      <c r="F101" s="6"/>
      <c r="G101" s="6"/>
      <c r="H101" s="6"/>
      <c r="I101" s="6"/>
      <c r="J101" s="6"/>
      <c r="K101" s="6"/>
      <c r="L101" s="6"/>
      <c r="M101" s="6"/>
      <c r="N101" s="6"/>
    </row>
    <row r="102" spans="1:14" x14ac:dyDescent="0.25">
      <c r="B102" s="6"/>
      <c r="C102" s="54" t="s">
        <v>89</v>
      </c>
      <c r="D102" s="69"/>
      <c r="E102" s="83">
        <v>3423</v>
      </c>
      <c r="F102" s="6"/>
      <c r="G102" s="6"/>
      <c r="H102" s="6"/>
      <c r="I102" s="6"/>
      <c r="J102" s="6"/>
      <c r="K102" s="6"/>
      <c r="L102" s="6"/>
      <c r="M102" s="6"/>
      <c r="N102" s="6"/>
    </row>
    <row r="103" spans="1:14" x14ac:dyDescent="0.25">
      <c r="B103" s="6"/>
      <c r="C103" s="54" t="s">
        <v>90</v>
      </c>
      <c r="D103" s="70"/>
      <c r="E103" s="84"/>
      <c r="F103" s="6"/>
      <c r="G103" s="6"/>
      <c r="H103" s="6"/>
      <c r="I103" s="6"/>
      <c r="J103" s="6"/>
      <c r="K103" s="6"/>
      <c r="L103" s="6"/>
      <c r="M103" s="6"/>
      <c r="N103" s="6"/>
    </row>
    <row r="104" spans="1:14" x14ac:dyDescent="0.25">
      <c r="B104" s="6"/>
      <c r="C104" s="51" t="s">
        <v>28</v>
      </c>
      <c r="D104" s="52"/>
      <c r="E104" s="85">
        <v>6387</v>
      </c>
      <c r="F104" s="6"/>
      <c r="G104" s="6"/>
      <c r="H104" s="6"/>
      <c r="I104" s="6"/>
      <c r="J104" s="6"/>
      <c r="K104" s="6"/>
      <c r="L104" s="6"/>
      <c r="M104" s="6"/>
      <c r="N104" s="6"/>
    </row>
    <row r="105" spans="1:14" x14ac:dyDescent="0.25">
      <c r="B105" s="6"/>
      <c r="C105" s="53" t="s">
        <v>46</v>
      </c>
      <c r="D105" s="88">
        <f>SUM(D101:D104)</f>
        <v>67191</v>
      </c>
      <c r="E105" s="89">
        <f t="shared" ref="E105" si="10">SUM(E101:E104)</f>
        <v>53181</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7" t="s">
        <v>93</v>
      </c>
      <c r="D119" s="68" t="s">
        <v>86</v>
      </c>
      <c r="E119" s="29" t="s">
        <v>87</v>
      </c>
      <c r="F119" s="6"/>
      <c r="G119" s="6"/>
      <c r="H119" s="6"/>
      <c r="I119" s="6"/>
      <c r="J119" s="6"/>
      <c r="K119" s="6"/>
      <c r="L119" s="6"/>
      <c r="M119" s="6"/>
      <c r="N119" s="6"/>
    </row>
    <row r="120" spans="2:14" x14ac:dyDescent="0.25">
      <c r="B120" s="6"/>
      <c r="C120" s="54" t="s">
        <v>37</v>
      </c>
      <c r="D120" s="69">
        <v>3455</v>
      </c>
      <c r="E120" s="83">
        <v>20238</v>
      </c>
      <c r="F120" s="6"/>
      <c r="G120" s="6"/>
      <c r="H120" s="6"/>
      <c r="I120" s="6"/>
      <c r="J120" s="6"/>
      <c r="K120" s="6"/>
      <c r="L120" s="6"/>
      <c r="M120" s="6"/>
      <c r="N120" s="6"/>
    </row>
    <row r="121" spans="2:14" x14ac:dyDescent="0.25">
      <c r="B121" s="6"/>
      <c r="C121" s="54" t="s">
        <v>11</v>
      </c>
      <c r="D121" s="69">
        <v>3300</v>
      </c>
      <c r="E121" s="83">
        <v>32943</v>
      </c>
      <c r="F121" s="6"/>
      <c r="G121" s="6"/>
      <c r="H121" s="6"/>
      <c r="I121" s="6"/>
      <c r="J121" s="6"/>
      <c r="K121" s="6"/>
      <c r="L121" s="6"/>
      <c r="M121" s="6"/>
      <c r="N121" s="6"/>
    </row>
    <row r="122" spans="2:14" x14ac:dyDescent="0.25">
      <c r="B122" s="6"/>
      <c r="C122" s="55" t="s">
        <v>91</v>
      </c>
      <c r="D122" s="73"/>
      <c r="E122" s="86"/>
      <c r="F122" s="6"/>
      <c r="G122" s="6"/>
      <c r="H122" s="6"/>
      <c r="I122" s="6"/>
      <c r="J122" s="6"/>
      <c r="K122" s="6"/>
      <c r="L122" s="6"/>
      <c r="M122" s="6"/>
      <c r="N122" s="6"/>
    </row>
    <row r="123" spans="2:14" x14ac:dyDescent="0.25">
      <c r="B123" s="6"/>
      <c r="C123" s="71" t="s">
        <v>46</v>
      </c>
      <c r="D123" s="72">
        <f t="shared" ref="D123:E123" si="11">SUM(D120:D122)</f>
        <v>6755</v>
      </c>
      <c r="E123" s="87">
        <f t="shared" si="11"/>
        <v>53181</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14" activePane="bottomLeft" state="frozen"/>
      <selection pane="bottomLeft" activeCell="B16" sqref="B16"/>
    </sheetView>
  </sheetViews>
  <sheetFormatPr defaultRowHeight="15" x14ac:dyDescent="0.25"/>
  <cols>
    <col min="1" max="1" width="27.7109375" customWidth="1"/>
    <col min="2" max="2" width="95.42578125" style="56" customWidth="1"/>
    <col min="10" max="10" width="22.28515625" bestFit="1" customWidth="1"/>
    <col min="11" max="11" width="131.7109375" customWidth="1"/>
  </cols>
  <sheetData>
    <row r="6" spans="1:11" ht="18" x14ac:dyDescent="0.25">
      <c r="A6" s="57" t="s">
        <v>114</v>
      </c>
      <c r="B6" s="58"/>
    </row>
    <row r="7" spans="1:11" x14ac:dyDescent="0.25">
      <c r="A7" s="59" t="s">
        <v>115</v>
      </c>
      <c r="B7" s="59" t="s">
        <v>116</v>
      </c>
    </row>
    <row r="8" spans="1:11" ht="31.5" x14ac:dyDescent="0.25">
      <c r="A8" s="60" t="s">
        <v>29</v>
      </c>
      <c r="B8" s="76" t="s">
        <v>117</v>
      </c>
    </row>
    <row r="9" spans="1:11" ht="31.5" x14ac:dyDescent="0.25">
      <c r="A9" s="60" t="s">
        <v>24</v>
      </c>
      <c r="B9" s="76" t="s">
        <v>118</v>
      </c>
      <c r="J9" s="60"/>
      <c r="K9" s="61"/>
    </row>
    <row r="10" spans="1:11" ht="47.25" x14ac:dyDescent="0.25">
      <c r="A10" s="60" t="s">
        <v>105</v>
      </c>
      <c r="B10" s="61" t="s">
        <v>119</v>
      </c>
      <c r="J10" s="60"/>
      <c r="K10" s="61"/>
    </row>
    <row r="11" spans="1:11" x14ac:dyDescent="0.25">
      <c r="A11" s="75"/>
      <c r="B11" s="74"/>
    </row>
    <row r="12" spans="1:11" ht="47.25" x14ac:dyDescent="0.25">
      <c r="A12" s="60" t="s">
        <v>104</v>
      </c>
      <c r="B12" s="61" t="s">
        <v>120</v>
      </c>
    </row>
    <row r="13" spans="1:11" ht="15.75" x14ac:dyDescent="0.25">
      <c r="A13" s="60" t="s">
        <v>121</v>
      </c>
      <c r="B13" s="61" t="s">
        <v>122</v>
      </c>
    </row>
    <row r="14" spans="1:11" ht="15.75" x14ac:dyDescent="0.25">
      <c r="A14" s="77" t="s">
        <v>107</v>
      </c>
      <c r="B14" s="76" t="s">
        <v>123</v>
      </c>
    </row>
    <row r="15" spans="1:11" ht="31.5" x14ac:dyDescent="0.25">
      <c r="A15" s="77" t="s">
        <v>124</v>
      </c>
      <c r="B15" s="76" t="s">
        <v>125</v>
      </c>
    </row>
    <row r="16" spans="1:11" ht="78.75" x14ac:dyDescent="0.25">
      <c r="A16" s="60" t="s">
        <v>0</v>
      </c>
      <c r="B16" s="76" t="s">
        <v>126</v>
      </c>
    </row>
    <row r="17" spans="1:5" ht="15.75" x14ac:dyDescent="0.25">
      <c r="A17" s="60" t="s">
        <v>127</v>
      </c>
      <c r="B17" s="61" t="s">
        <v>128</v>
      </c>
    </row>
    <row r="18" spans="1:5" ht="47.25" x14ac:dyDescent="0.25">
      <c r="A18" s="60" t="s">
        <v>112</v>
      </c>
      <c r="B18" s="61" t="s">
        <v>129</v>
      </c>
    </row>
    <row r="19" spans="1:5" ht="15.75" x14ac:dyDescent="0.25">
      <c r="A19" s="60" t="s">
        <v>101</v>
      </c>
      <c r="B19" s="62" t="s">
        <v>130</v>
      </c>
    </row>
    <row r="20" spans="1:5" ht="31.5" x14ac:dyDescent="0.25">
      <c r="A20" s="60" t="s">
        <v>131</v>
      </c>
      <c r="B20" s="61" t="s">
        <v>132</v>
      </c>
      <c r="E20" s="66"/>
    </row>
    <row r="21" spans="1:5" ht="15.75" x14ac:dyDescent="0.25">
      <c r="A21" s="60" t="s">
        <v>133</v>
      </c>
      <c r="B21" s="61" t="s">
        <v>134</v>
      </c>
    </row>
    <row r="22" spans="1:5" x14ac:dyDescent="0.25">
      <c r="A22" s="78"/>
      <c r="B22" s="79"/>
    </row>
    <row r="23" spans="1:5" ht="18" x14ac:dyDescent="0.25">
      <c r="A23" s="63" t="s">
        <v>135</v>
      </c>
      <c r="B23" s="74"/>
    </row>
    <row r="24" spans="1:5" x14ac:dyDescent="0.25">
      <c r="A24" s="59" t="s">
        <v>115</v>
      </c>
      <c r="B24" s="59" t="s">
        <v>116</v>
      </c>
    </row>
    <row r="25" spans="1:5" ht="15.75" x14ac:dyDescent="0.25">
      <c r="A25" s="77" t="s">
        <v>55</v>
      </c>
      <c r="B25" s="76" t="s">
        <v>136</v>
      </c>
    </row>
    <row r="26" spans="1:5" ht="15.75" x14ac:dyDescent="0.25">
      <c r="A26" s="77" t="s">
        <v>109</v>
      </c>
      <c r="B26" s="76" t="s">
        <v>137</v>
      </c>
    </row>
    <row r="27" spans="1:5" ht="31.5" x14ac:dyDescent="0.25">
      <c r="A27" s="77" t="s">
        <v>138</v>
      </c>
      <c r="B27" s="76" t="s">
        <v>139</v>
      </c>
    </row>
    <row r="28" spans="1:5" ht="31.5" x14ac:dyDescent="0.25">
      <c r="A28" s="77" t="s">
        <v>24</v>
      </c>
      <c r="B28" s="76" t="s">
        <v>140</v>
      </c>
    </row>
    <row r="29" spans="1:5" ht="15.75" x14ac:dyDescent="0.25">
      <c r="A29" s="77" t="s">
        <v>111</v>
      </c>
      <c r="B29" s="76" t="s">
        <v>141</v>
      </c>
    </row>
    <row r="30" spans="1:5" ht="31.5" x14ac:dyDescent="0.25">
      <c r="A30" s="77" t="s">
        <v>107</v>
      </c>
      <c r="B30" s="76" t="s">
        <v>142</v>
      </c>
    </row>
    <row r="31" spans="1:5" x14ac:dyDescent="0.25">
      <c r="A31" s="75"/>
      <c r="B31"/>
    </row>
    <row r="32" spans="1:5" ht="15.75" x14ac:dyDescent="0.25">
      <c r="A32" s="65"/>
      <c r="B32" s="64"/>
    </row>
    <row r="33" spans="1:2" ht="15.75" x14ac:dyDescent="0.25">
      <c r="A33" s="60"/>
      <c r="B33" s="61"/>
    </row>
    <row r="34" spans="1:2" x14ac:dyDescent="0.25">
      <c r="A34" s="62"/>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 ds:uri="b812923a-363a-40e5-80cb-9f5161b2a1be"/>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2012-12-12T09:53:37Z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